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esktop\"/>
    </mc:Choice>
  </mc:AlternateContent>
  <bookViews>
    <workbookView xWindow="0" yWindow="0" windowWidth="28800" windowHeight="12432"/>
  </bookViews>
  <sheets>
    <sheet name="Décomptes" sheetId="3" r:id="rId1"/>
    <sheet name="Pourcentag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2" l="1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C26" i="2" l="1"/>
  <c r="D26" i="2"/>
  <c r="E26" i="2"/>
  <c r="F26" i="2"/>
  <c r="G26" i="2"/>
  <c r="H26" i="2"/>
  <c r="H24" i="2"/>
  <c r="G23" i="2"/>
  <c r="G22" i="2"/>
  <c r="F22" i="2"/>
  <c r="F21" i="2"/>
  <c r="E21" i="2"/>
  <c r="E20" i="2"/>
  <c r="D20" i="2"/>
  <c r="D19" i="2"/>
  <c r="H16" i="2"/>
  <c r="G15" i="2"/>
  <c r="G14" i="2"/>
  <c r="F14" i="2"/>
  <c r="F13" i="2"/>
  <c r="E13" i="2"/>
  <c r="E12" i="2"/>
  <c r="D12" i="2"/>
  <c r="D11" i="2"/>
  <c r="G10" i="2"/>
  <c r="H8" i="2"/>
  <c r="G7" i="2"/>
  <c r="G6" i="2"/>
  <c r="F6" i="2"/>
  <c r="F5" i="2"/>
  <c r="E5" i="2"/>
  <c r="E4" i="2"/>
  <c r="D4" i="2"/>
  <c r="D3" i="2"/>
  <c r="C26" i="3"/>
  <c r="C20" i="2" s="1"/>
  <c r="D26" i="3"/>
  <c r="D21" i="2" s="1"/>
  <c r="E26" i="3"/>
  <c r="E22" i="2" s="1"/>
  <c r="F26" i="3"/>
  <c r="F23" i="2" s="1"/>
  <c r="G26" i="3"/>
  <c r="G24" i="2" s="1"/>
  <c r="H26" i="3"/>
  <c r="H25" i="2" s="1"/>
  <c r="B26" i="3"/>
  <c r="B19" i="2" s="1"/>
  <c r="C19" i="2" l="1"/>
  <c r="B9" i="2"/>
  <c r="C18" i="2"/>
  <c r="B25" i="2"/>
  <c r="E3" i="2"/>
  <c r="F4" i="2"/>
  <c r="G5" i="2"/>
  <c r="H6" i="2"/>
  <c r="B8" i="2"/>
  <c r="C9" i="2"/>
  <c r="D10" i="2"/>
  <c r="E11" i="2"/>
  <c r="F12" i="2"/>
  <c r="G13" i="2"/>
  <c r="H14" i="2"/>
  <c r="B16" i="2"/>
  <c r="C17" i="2"/>
  <c r="D18" i="2"/>
  <c r="E19" i="2"/>
  <c r="F20" i="2"/>
  <c r="G21" i="2"/>
  <c r="H22" i="2"/>
  <c r="B24" i="2"/>
  <c r="C25" i="2"/>
  <c r="B10" i="2"/>
  <c r="C10" i="2"/>
  <c r="H23" i="2"/>
  <c r="F3" i="2"/>
  <c r="G4" i="2"/>
  <c r="H5" i="2"/>
  <c r="B7" i="2"/>
  <c r="C8" i="2"/>
  <c r="D9" i="2"/>
  <c r="E10" i="2"/>
  <c r="F11" i="2"/>
  <c r="G12" i="2"/>
  <c r="H13" i="2"/>
  <c r="B15" i="2"/>
  <c r="C16" i="2"/>
  <c r="D17" i="2"/>
  <c r="E18" i="2"/>
  <c r="F19" i="2"/>
  <c r="G20" i="2"/>
  <c r="H21" i="2"/>
  <c r="B23" i="2"/>
  <c r="C24" i="2"/>
  <c r="D25" i="2"/>
  <c r="C11" i="2"/>
  <c r="B18" i="2"/>
  <c r="H15" i="2"/>
  <c r="G3" i="2"/>
  <c r="H4" i="2"/>
  <c r="B6" i="2"/>
  <c r="C7" i="2"/>
  <c r="D8" i="2"/>
  <c r="E9" i="2"/>
  <c r="F10" i="2"/>
  <c r="G11" i="2"/>
  <c r="H12" i="2"/>
  <c r="B14" i="2"/>
  <c r="C15" i="2"/>
  <c r="D16" i="2"/>
  <c r="E17" i="2"/>
  <c r="F18" i="2"/>
  <c r="G19" i="2"/>
  <c r="H20" i="2"/>
  <c r="B22" i="2"/>
  <c r="C23" i="2"/>
  <c r="D24" i="2"/>
  <c r="E25" i="2"/>
  <c r="H11" i="2"/>
  <c r="B13" i="2"/>
  <c r="C14" i="2"/>
  <c r="D15" i="2"/>
  <c r="E16" i="2"/>
  <c r="F17" i="2"/>
  <c r="G18" i="2"/>
  <c r="H19" i="2"/>
  <c r="B21" i="2"/>
  <c r="C22" i="2"/>
  <c r="D23" i="2"/>
  <c r="E24" i="2"/>
  <c r="F25" i="2"/>
  <c r="B4" i="2"/>
  <c r="C5" i="2"/>
  <c r="D6" i="2"/>
  <c r="E7" i="2"/>
  <c r="F8" i="2"/>
  <c r="G9" i="2"/>
  <c r="H10" i="2"/>
  <c r="B12" i="2"/>
  <c r="C13" i="2"/>
  <c r="D14" i="2"/>
  <c r="E15" i="2"/>
  <c r="F16" i="2"/>
  <c r="G17" i="2"/>
  <c r="H18" i="2"/>
  <c r="B20" i="2"/>
  <c r="C21" i="2"/>
  <c r="D22" i="2"/>
  <c r="E23" i="2"/>
  <c r="F24" i="2"/>
  <c r="G25" i="2"/>
  <c r="C3" i="2"/>
  <c r="H7" i="2"/>
  <c r="B17" i="2"/>
  <c r="H3" i="2"/>
  <c r="B5" i="2"/>
  <c r="C6" i="2"/>
  <c r="D7" i="2"/>
  <c r="E8" i="2"/>
  <c r="F9" i="2"/>
  <c r="B3" i="2"/>
  <c r="C4" i="2"/>
  <c r="D5" i="2"/>
  <c r="E6" i="2"/>
  <c r="F7" i="2"/>
  <c r="G8" i="2"/>
  <c r="H9" i="2"/>
  <c r="B11" i="2"/>
  <c r="C12" i="2"/>
  <c r="D13" i="2"/>
  <c r="E14" i="2"/>
  <c r="F15" i="2"/>
  <c r="G16" i="2"/>
  <c r="H17" i="2"/>
  <c r="B26" i="2" l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3" i="3"/>
  <c r="I24" i="3"/>
  <c r="I25" i="3"/>
  <c r="I22" i="3" l="1"/>
  <c r="I26" i="3" s="1"/>
</calcChain>
</file>

<file path=xl/sharedStrings.xml><?xml version="1.0" encoding="utf-8"?>
<sst xmlns="http://schemas.openxmlformats.org/spreadsheetml/2006/main" count="42" uniqueCount="33">
  <si>
    <t>Gobelets biconiques (variante 2a)</t>
  </si>
  <si>
    <t>Ecuelles en calotte (variante 5f)</t>
  </si>
  <si>
    <t>Gobelets biconiques (variante 2b)</t>
  </si>
  <si>
    <t>Gobelets à épaulement (variante 4b)</t>
  </si>
  <si>
    <t>Vases à col vertical (variante 4a)</t>
  </si>
  <si>
    <t>Ecuelles (variante 6a)</t>
  </si>
  <si>
    <t>Bols et tasses (type 7)</t>
  </si>
  <si>
    <t>Ecuelles en "chapeau de cardinal" (variante 6b)</t>
  </si>
  <si>
    <t>Gobelets (variante 4g)</t>
  </si>
  <si>
    <t>Gobelets globuleux (type 1)</t>
  </si>
  <si>
    <t>Vases à col évasé (variante 4f)</t>
  </si>
  <si>
    <t>Gobelets à proto-épaulement (variante 3a)</t>
  </si>
  <si>
    <t>Jattes à encoches (variante 8b)</t>
  </si>
  <si>
    <t>Ecuelles à profil segmenté (variante 5e)</t>
  </si>
  <si>
    <t>Gobelets à épaulement à col concave (variante 4d)</t>
  </si>
  <si>
    <t>Vases en bulbe d'oignon (variante 9a)</t>
  </si>
  <si>
    <t>Gobelet à épaulement à col segmenté (variante 4e)</t>
  </si>
  <si>
    <t>Total</t>
  </si>
  <si>
    <t>Total phase</t>
  </si>
  <si>
    <t>Ecuelles à profil segmenté (variantes 5a, 5d)</t>
  </si>
  <si>
    <t>Gobelets à épaulement peu marqué (variante 3b)</t>
  </si>
  <si>
    <t>Bz D</t>
  </si>
  <si>
    <t>Ha A1</t>
  </si>
  <si>
    <t>Ha A2</t>
  </si>
  <si>
    <t>Ha B1</t>
  </si>
  <si>
    <t>Ha B2</t>
  </si>
  <si>
    <t>Ha B3</t>
  </si>
  <si>
    <t>Ha C</t>
  </si>
  <si>
    <t>Périodes</t>
  </si>
  <si>
    <t>Autres</t>
  </si>
  <si>
    <t>Gobelets à épaulement (variantes 4b, 4c, 4d et 4bcd)</t>
  </si>
  <si>
    <t>Jattes (variante 8a sans rebord)</t>
  </si>
  <si>
    <t>Jattes (variante 8aR avec rebord)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</si>
</sst>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0" fillId="0" borderId="0" xfId="0" applyNumberFormat="1" applyFill="1"/>
    <xf numFmtId="1" fontId="1" fillId="2" borderId="3" xfId="0" applyNumberFormat="1" applyFont="1" applyFill="1" applyBorder="1" applyAlignment="1">
      <alignment horizontal="center"/>
    </xf>
    <xf numFmtId="1" fontId="0" fillId="2" borderId="0" xfId="0" applyNumberFormat="1" applyFill="1"/>
    <xf numFmtId="1" fontId="0" fillId="2" borderId="2" xfId="0" applyNumberForma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1" fontId="0" fillId="2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vertical="center"/>
    </xf>
    <xf numFmtId="164" fontId="0" fillId="2" borderId="2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11" xfId="0" applyNumberFormat="1" applyFon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2" xfId="0" applyNumberFormat="1" applyFont="1" applyFill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18" xfId="0" applyNumberFormat="1" applyFill="1" applyBorder="1" applyAlignment="1">
      <alignment horizontal="center"/>
    </xf>
    <xf numFmtId="1" fontId="0" fillId="2" borderId="11" xfId="0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0" fillId="2" borderId="12" xfId="0" applyNumberFormat="1" applyFont="1" applyFill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1" fontId="0" fillId="0" borderId="12" xfId="0" applyNumberFormat="1" applyFon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0" fillId="0" borderId="0" xfId="0" applyNumberFormat="1"/>
    <xf numFmtId="1" fontId="0" fillId="0" borderId="19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1" fontId="1" fillId="0" borderId="19" xfId="0" applyNumberFormat="1" applyFont="1" applyFill="1" applyBorder="1" applyAlignment="1">
      <alignment horizontal="center"/>
    </xf>
    <xf numFmtId="1" fontId="0" fillId="0" borderId="21" xfId="0" applyNumberForma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Zeros="0" tabSelected="1" zoomScaleNormal="100" workbookViewId="0">
      <pane ySplit="1" topLeftCell="A2" activePane="bottomLeft" state="frozen"/>
      <selection pane="bottomLeft" activeCell="K8" sqref="K8"/>
    </sheetView>
  </sheetViews>
  <sheetFormatPr baseColWidth="10" defaultRowHeight="14.4" x14ac:dyDescent="0.3"/>
  <cols>
    <col min="1" max="1" width="44.5546875" bestFit="1" customWidth="1"/>
    <col min="2" max="2" width="4.5546875" bestFit="1" customWidth="1"/>
    <col min="3" max="7" width="6" bestFit="1" customWidth="1"/>
    <col min="8" max="8" width="4.88671875" bestFit="1" customWidth="1"/>
    <col min="9" max="9" width="5.21875" bestFit="1" customWidth="1"/>
  </cols>
  <sheetData>
    <row r="1" spans="1:9" ht="15" thickBot="1" x14ac:dyDescent="0.35">
      <c r="A1" s="1"/>
      <c r="B1" s="69" t="s">
        <v>28</v>
      </c>
      <c r="C1" s="69"/>
      <c r="D1" s="69"/>
      <c r="E1" s="69"/>
      <c r="F1" s="69"/>
      <c r="G1" s="69"/>
      <c r="H1" s="69"/>
    </row>
    <row r="2" spans="1:9" ht="15" thickBot="1" x14ac:dyDescent="0.35">
      <c r="A2" s="11"/>
      <c r="B2" s="19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0" t="s">
        <v>27</v>
      </c>
      <c r="I2" s="20" t="s">
        <v>17</v>
      </c>
    </row>
    <row r="3" spans="1:9" x14ac:dyDescent="0.3">
      <c r="A3" s="10" t="s">
        <v>9</v>
      </c>
      <c r="B3" s="49">
        <v>316</v>
      </c>
      <c r="C3" s="50">
        <v>71</v>
      </c>
      <c r="D3" s="50">
        <v>0</v>
      </c>
      <c r="E3" s="51">
        <v>0</v>
      </c>
      <c r="F3" s="51">
        <v>0</v>
      </c>
      <c r="G3" s="51">
        <v>0</v>
      </c>
      <c r="H3" s="42">
        <v>0</v>
      </c>
      <c r="I3" s="42">
        <f t="shared" ref="I3:I25" si="0">SUM(B3:H3)</f>
        <v>387</v>
      </c>
    </row>
    <row r="4" spans="1:9" x14ac:dyDescent="0.3">
      <c r="A4" s="7" t="s">
        <v>1</v>
      </c>
      <c r="B4" s="52">
        <v>153</v>
      </c>
      <c r="C4" s="5">
        <v>23</v>
      </c>
      <c r="D4" s="5">
        <v>0</v>
      </c>
      <c r="E4" s="5">
        <v>0</v>
      </c>
      <c r="F4" s="5">
        <v>0</v>
      </c>
      <c r="G4" s="5">
        <v>0</v>
      </c>
      <c r="H4" s="43">
        <v>0</v>
      </c>
      <c r="I4" s="43">
        <f t="shared" si="0"/>
        <v>176</v>
      </c>
    </row>
    <row r="5" spans="1:9" ht="13.2" customHeight="1" x14ac:dyDescent="0.3">
      <c r="A5" s="7" t="s">
        <v>0</v>
      </c>
      <c r="B5" s="53">
        <v>99</v>
      </c>
      <c r="C5" s="54">
        <v>8</v>
      </c>
      <c r="D5" s="54">
        <v>0</v>
      </c>
      <c r="E5" s="54">
        <v>0</v>
      </c>
      <c r="F5" s="54">
        <v>0</v>
      </c>
      <c r="G5" s="54">
        <v>0</v>
      </c>
      <c r="H5" s="44">
        <v>0</v>
      </c>
      <c r="I5" s="44">
        <f t="shared" si="0"/>
        <v>107</v>
      </c>
    </row>
    <row r="6" spans="1:9" ht="13.8" customHeight="1" x14ac:dyDescent="0.3">
      <c r="A6" s="7" t="s">
        <v>2</v>
      </c>
      <c r="B6" s="55">
        <v>12</v>
      </c>
      <c r="C6" s="5">
        <v>134</v>
      </c>
      <c r="D6" s="5">
        <v>12</v>
      </c>
      <c r="E6" s="5">
        <v>2</v>
      </c>
      <c r="F6" s="5">
        <v>0</v>
      </c>
      <c r="G6" s="5">
        <v>0</v>
      </c>
      <c r="H6" s="43">
        <v>0</v>
      </c>
      <c r="I6" s="43">
        <f t="shared" si="0"/>
        <v>160</v>
      </c>
    </row>
    <row r="7" spans="1:9" x14ac:dyDescent="0.3">
      <c r="A7" s="7" t="s">
        <v>19</v>
      </c>
      <c r="B7" s="55">
        <v>44</v>
      </c>
      <c r="C7" s="5">
        <v>291</v>
      </c>
      <c r="D7" s="5">
        <v>10</v>
      </c>
      <c r="E7" s="5">
        <v>9</v>
      </c>
      <c r="F7" s="5">
        <v>0</v>
      </c>
      <c r="G7" s="5">
        <v>0</v>
      </c>
      <c r="H7" s="43">
        <v>0</v>
      </c>
      <c r="I7" s="43">
        <f t="shared" si="0"/>
        <v>354</v>
      </c>
    </row>
    <row r="8" spans="1:9" x14ac:dyDescent="0.3">
      <c r="A8" s="7" t="s">
        <v>10</v>
      </c>
      <c r="B8" s="55">
        <v>94</v>
      </c>
      <c r="C8" s="5">
        <v>68</v>
      </c>
      <c r="D8" s="5">
        <v>44</v>
      </c>
      <c r="E8" s="5">
        <v>92</v>
      </c>
      <c r="F8" s="6">
        <v>23</v>
      </c>
      <c r="G8" s="5">
        <v>18</v>
      </c>
      <c r="H8" s="43">
        <v>0</v>
      </c>
      <c r="I8" s="43">
        <f t="shared" si="0"/>
        <v>339</v>
      </c>
    </row>
    <row r="9" spans="1:9" x14ac:dyDescent="0.3">
      <c r="A9" s="7" t="s">
        <v>11</v>
      </c>
      <c r="B9" s="55">
        <v>0</v>
      </c>
      <c r="C9" s="5">
        <v>74</v>
      </c>
      <c r="D9" s="5">
        <v>2</v>
      </c>
      <c r="E9" s="5">
        <v>0</v>
      </c>
      <c r="F9" s="5">
        <v>0</v>
      </c>
      <c r="G9" s="5">
        <v>0</v>
      </c>
      <c r="H9" s="43">
        <v>0</v>
      </c>
      <c r="I9" s="43">
        <f t="shared" si="0"/>
        <v>76</v>
      </c>
    </row>
    <row r="10" spans="1:9" x14ac:dyDescent="0.3">
      <c r="A10" s="12" t="s">
        <v>30</v>
      </c>
      <c r="B10" s="56">
        <v>1</v>
      </c>
      <c r="C10" s="6">
        <v>12</v>
      </c>
      <c r="D10" s="6">
        <v>360</v>
      </c>
      <c r="E10" s="6">
        <v>272</v>
      </c>
      <c r="F10" s="6">
        <v>2</v>
      </c>
      <c r="G10" s="6">
        <v>14</v>
      </c>
      <c r="H10" s="43">
        <v>0</v>
      </c>
      <c r="I10" s="43">
        <f t="shared" si="0"/>
        <v>661</v>
      </c>
    </row>
    <row r="11" spans="1:9" ht="15.6" customHeight="1" x14ac:dyDescent="0.3">
      <c r="A11" s="7" t="s">
        <v>13</v>
      </c>
      <c r="B11" s="56">
        <v>0</v>
      </c>
      <c r="C11" s="5">
        <v>10</v>
      </c>
      <c r="D11" s="6">
        <v>38</v>
      </c>
      <c r="E11" s="6">
        <v>78</v>
      </c>
      <c r="F11" s="6">
        <v>14</v>
      </c>
      <c r="G11" s="5">
        <v>16</v>
      </c>
      <c r="H11" s="43">
        <v>0</v>
      </c>
      <c r="I11" s="43">
        <f t="shared" si="0"/>
        <v>156</v>
      </c>
    </row>
    <row r="12" spans="1:9" ht="13.8" customHeight="1" x14ac:dyDescent="0.3">
      <c r="A12" s="8" t="s">
        <v>3</v>
      </c>
      <c r="B12" s="56">
        <v>0</v>
      </c>
      <c r="C12" s="5">
        <v>12</v>
      </c>
      <c r="D12" s="5">
        <v>151</v>
      </c>
      <c r="E12" s="5">
        <v>110</v>
      </c>
      <c r="F12" s="5">
        <v>0</v>
      </c>
      <c r="G12" s="5">
        <v>0</v>
      </c>
      <c r="H12" s="43">
        <v>0</v>
      </c>
      <c r="I12" s="43">
        <f t="shared" si="0"/>
        <v>273</v>
      </c>
    </row>
    <row r="13" spans="1:9" x14ac:dyDescent="0.3">
      <c r="A13" s="7" t="s">
        <v>16</v>
      </c>
      <c r="B13" s="56">
        <v>0</v>
      </c>
      <c r="C13" s="5">
        <v>1</v>
      </c>
      <c r="D13" s="5">
        <v>7</v>
      </c>
      <c r="E13" s="5">
        <v>10</v>
      </c>
      <c r="F13" s="5">
        <v>0</v>
      </c>
      <c r="G13" s="5">
        <v>0</v>
      </c>
      <c r="H13" s="43">
        <v>0</v>
      </c>
      <c r="I13" s="43">
        <f t="shared" si="0"/>
        <v>18</v>
      </c>
    </row>
    <row r="14" spans="1:9" x14ac:dyDescent="0.3">
      <c r="A14" s="7" t="s">
        <v>7</v>
      </c>
      <c r="B14" s="56">
        <v>0</v>
      </c>
      <c r="C14" s="5">
        <v>0</v>
      </c>
      <c r="D14" s="5">
        <v>4</v>
      </c>
      <c r="E14" s="5">
        <v>2</v>
      </c>
      <c r="F14" s="5">
        <v>0</v>
      </c>
      <c r="G14" s="5">
        <v>0</v>
      </c>
      <c r="H14" s="43">
        <v>0</v>
      </c>
      <c r="I14" s="43">
        <f t="shared" si="0"/>
        <v>6</v>
      </c>
    </row>
    <row r="15" spans="1:9" x14ac:dyDescent="0.3">
      <c r="A15" s="7" t="s">
        <v>4</v>
      </c>
      <c r="B15" s="57">
        <v>22</v>
      </c>
      <c r="C15" s="54">
        <v>35</v>
      </c>
      <c r="D15" s="54">
        <v>104</v>
      </c>
      <c r="E15" s="54">
        <v>171</v>
      </c>
      <c r="F15" s="54">
        <v>0</v>
      </c>
      <c r="G15" s="54">
        <v>3</v>
      </c>
      <c r="H15" s="44">
        <v>0</v>
      </c>
      <c r="I15" s="44">
        <f t="shared" si="0"/>
        <v>335</v>
      </c>
    </row>
    <row r="16" spans="1:9" x14ac:dyDescent="0.3">
      <c r="A16" s="7" t="s">
        <v>5</v>
      </c>
      <c r="B16" s="58">
        <v>48</v>
      </c>
      <c r="C16" s="6">
        <v>147</v>
      </c>
      <c r="D16" s="6">
        <v>891</v>
      </c>
      <c r="E16" s="6">
        <v>779</v>
      </c>
      <c r="F16" s="6">
        <v>183</v>
      </c>
      <c r="G16" s="6">
        <v>220</v>
      </c>
      <c r="H16" s="45">
        <v>12</v>
      </c>
      <c r="I16" s="45">
        <f t="shared" si="0"/>
        <v>2280</v>
      </c>
    </row>
    <row r="17" spans="1:9" x14ac:dyDescent="0.3">
      <c r="A17" s="7" t="s">
        <v>6</v>
      </c>
      <c r="B17" s="58">
        <v>18</v>
      </c>
      <c r="C17" s="6">
        <v>76</v>
      </c>
      <c r="D17" s="6">
        <v>314</v>
      </c>
      <c r="E17" s="6">
        <v>409</v>
      </c>
      <c r="F17" s="6">
        <v>59</v>
      </c>
      <c r="G17" s="6">
        <v>79</v>
      </c>
      <c r="H17" s="45">
        <v>6</v>
      </c>
      <c r="I17" s="45">
        <f t="shared" si="0"/>
        <v>961</v>
      </c>
    </row>
    <row r="18" spans="1:9" x14ac:dyDescent="0.3">
      <c r="A18" s="7" t="s">
        <v>8</v>
      </c>
      <c r="B18" s="58">
        <v>0</v>
      </c>
      <c r="C18" s="6">
        <v>0</v>
      </c>
      <c r="D18" s="6">
        <v>0</v>
      </c>
      <c r="E18" s="6">
        <v>33</v>
      </c>
      <c r="F18" s="6">
        <v>4</v>
      </c>
      <c r="G18" s="6">
        <v>17</v>
      </c>
      <c r="H18" s="45">
        <v>0</v>
      </c>
      <c r="I18" s="45">
        <f t="shared" si="0"/>
        <v>54</v>
      </c>
    </row>
    <row r="19" spans="1:9" x14ac:dyDescent="0.3">
      <c r="A19" s="8" t="s">
        <v>14</v>
      </c>
      <c r="B19" s="57">
        <v>0</v>
      </c>
      <c r="C19" s="54">
        <v>0</v>
      </c>
      <c r="D19" s="6">
        <v>38</v>
      </c>
      <c r="E19" s="54">
        <v>71</v>
      </c>
      <c r="F19" s="54">
        <v>2</v>
      </c>
      <c r="G19" s="54">
        <v>10</v>
      </c>
      <c r="H19" s="44">
        <v>0</v>
      </c>
      <c r="I19" s="44">
        <f t="shared" si="0"/>
        <v>121</v>
      </c>
    </row>
    <row r="20" spans="1:9" x14ac:dyDescent="0.3">
      <c r="A20" s="7" t="s">
        <v>20</v>
      </c>
      <c r="B20" s="56">
        <v>0</v>
      </c>
      <c r="C20" s="5">
        <v>0</v>
      </c>
      <c r="D20" s="5">
        <v>0</v>
      </c>
      <c r="E20" s="5">
        <v>2</v>
      </c>
      <c r="F20" s="6">
        <v>11</v>
      </c>
      <c r="G20" s="5">
        <v>7</v>
      </c>
      <c r="H20" s="43">
        <v>0</v>
      </c>
      <c r="I20" s="43">
        <f t="shared" si="0"/>
        <v>20</v>
      </c>
    </row>
    <row r="21" spans="1:9" x14ac:dyDescent="0.3">
      <c r="A21" s="7" t="s">
        <v>12</v>
      </c>
      <c r="B21" s="57">
        <v>0</v>
      </c>
      <c r="C21" s="54">
        <v>0</v>
      </c>
      <c r="D21" s="54">
        <v>2</v>
      </c>
      <c r="E21" s="54">
        <v>18</v>
      </c>
      <c r="F21" s="6">
        <v>14</v>
      </c>
      <c r="G21" s="54">
        <v>20</v>
      </c>
      <c r="H21" s="44">
        <v>2</v>
      </c>
      <c r="I21" s="44">
        <f t="shared" si="0"/>
        <v>56</v>
      </c>
    </row>
    <row r="22" spans="1:9" x14ac:dyDescent="0.3">
      <c r="A22" s="7" t="s">
        <v>31</v>
      </c>
      <c r="B22" s="59">
        <v>0</v>
      </c>
      <c r="C22" s="60">
        <v>0</v>
      </c>
      <c r="D22" s="60">
        <v>16</v>
      </c>
      <c r="E22" s="60">
        <v>173</v>
      </c>
      <c r="F22" s="60">
        <v>80</v>
      </c>
      <c r="G22" s="60">
        <v>209</v>
      </c>
      <c r="H22" s="46">
        <v>19</v>
      </c>
      <c r="I22" s="46">
        <f t="shared" si="0"/>
        <v>497</v>
      </c>
    </row>
    <row r="23" spans="1:9" x14ac:dyDescent="0.3">
      <c r="A23" s="7" t="s">
        <v>15</v>
      </c>
      <c r="B23" s="55">
        <v>0</v>
      </c>
      <c r="C23" s="4">
        <v>0</v>
      </c>
      <c r="D23" s="4">
        <v>0</v>
      </c>
      <c r="E23" s="4">
        <v>9</v>
      </c>
      <c r="F23" s="4">
        <v>19</v>
      </c>
      <c r="G23" s="4">
        <v>65</v>
      </c>
      <c r="H23" s="47">
        <v>25</v>
      </c>
      <c r="I23" s="47">
        <f t="shared" si="0"/>
        <v>118</v>
      </c>
    </row>
    <row r="24" spans="1:9" ht="15" thickBot="1" x14ac:dyDescent="0.35">
      <c r="A24" s="68" t="s">
        <v>32</v>
      </c>
      <c r="B24" s="55">
        <v>0</v>
      </c>
      <c r="C24" s="4">
        <v>0</v>
      </c>
      <c r="D24" s="4">
        <v>0</v>
      </c>
      <c r="E24" s="4">
        <v>0</v>
      </c>
      <c r="F24" s="4">
        <v>0</v>
      </c>
      <c r="G24" s="4">
        <v>19</v>
      </c>
      <c r="H24" s="47">
        <v>13</v>
      </c>
      <c r="I24" s="47">
        <f t="shared" si="0"/>
        <v>32</v>
      </c>
    </row>
    <row r="25" spans="1:9" ht="15" thickBot="1" x14ac:dyDescent="0.35">
      <c r="A25" s="7" t="s">
        <v>29</v>
      </c>
      <c r="B25" s="61">
        <v>57</v>
      </c>
      <c r="C25" s="62">
        <v>92</v>
      </c>
      <c r="D25" s="62">
        <v>148</v>
      </c>
      <c r="E25" s="62">
        <v>220</v>
      </c>
      <c r="F25" s="62">
        <v>75</v>
      </c>
      <c r="G25" s="62">
        <v>161</v>
      </c>
      <c r="H25" s="48">
        <v>8</v>
      </c>
      <c r="I25" s="48">
        <f t="shared" si="0"/>
        <v>761</v>
      </c>
    </row>
    <row r="26" spans="1:9" ht="15" thickBot="1" x14ac:dyDescent="0.35">
      <c r="A26" s="67" t="s">
        <v>18</v>
      </c>
      <c r="B26" s="32">
        <f>SUM(B3:B25)-B12-B19</f>
        <v>864</v>
      </c>
      <c r="C26" s="40">
        <f t="shared" ref="C26:I26" si="1">SUM(C3:C25)-C12-C19</f>
        <v>1042</v>
      </c>
      <c r="D26" s="40">
        <f t="shared" si="1"/>
        <v>1952</v>
      </c>
      <c r="E26" s="40">
        <f t="shared" si="1"/>
        <v>2279</v>
      </c>
      <c r="F26" s="40">
        <f t="shared" si="1"/>
        <v>484</v>
      </c>
      <c r="G26" s="40">
        <f t="shared" si="1"/>
        <v>848</v>
      </c>
      <c r="H26" s="41">
        <f t="shared" si="1"/>
        <v>85</v>
      </c>
      <c r="I26" s="66">
        <f t="shared" si="1"/>
        <v>7554</v>
      </c>
    </row>
    <row r="27" spans="1:9" x14ac:dyDescent="0.3">
      <c r="C27" s="63"/>
      <c r="D27" s="63"/>
      <c r="E27" s="63"/>
      <c r="F27" s="63"/>
      <c r="G27" s="63"/>
      <c r="H27" s="63"/>
    </row>
    <row r="28" spans="1:9" x14ac:dyDescent="0.3">
      <c r="B28" s="63"/>
      <c r="C28" s="63"/>
      <c r="D28" s="63"/>
      <c r="E28" s="63"/>
      <c r="F28" s="63"/>
      <c r="G28" s="63"/>
      <c r="H28" s="63"/>
    </row>
  </sheetData>
  <mergeCells count="1">
    <mergeCell ref="B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Zeros="0" workbookViewId="0">
      <pane ySplit="1" topLeftCell="A2" activePane="bottomLeft" state="frozen"/>
      <selection pane="bottomLeft" activeCell="G22" sqref="G22:H22"/>
    </sheetView>
  </sheetViews>
  <sheetFormatPr baseColWidth="10" defaultColWidth="46.6640625" defaultRowHeight="14.4" x14ac:dyDescent="0.3"/>
  <cols>
    <col min="1" max="1" width="44" style="3" bestFit="1" customWidth="1"/>
    <col min="2" max="2" width="5.44140625" style="3" bestFit="1" customWidth="1"/>
    <col min="3" max="4" width="6" style="3" bestFit="1" customWidth="1"/>
    <col min="5" max="7" width="5.88671875" style="3" bestFit="1" customWidth="1"/>
    <col min="8" max="8" width="5.44140625" style="3" bestFit="1" customWidth="1"/>
    <col min="9" max="16384" width="46.6640625" style="3"/>
  </cols>
  <sheetData>
    <row r="1" spans="1:8" ht="15" thickBot="1" x14ac:dyDescent="0.35">
      <c r="A1" s="1"/>
      <c r="B1" s="69" t="s">
        <v>28</v>
      </c>
      <c r="C1" s="69"/>
      <c r="D1" s="69"/>
      <c r="E1" s="69"/>
      <c r="F1" s="69"/>
      <c r="G1" s="69"/>
      <c r="H1" s="69"/>
    </row>
    <row r="2" spans="1:8" ht="15" thickBot="1" x14ac:dyDescent="0.35">
      <c r="A2" s="11"/>
      <c r="B2" s="19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0" t="s">
        <v>27</v>
      </c>
    </row>
    <row r="3" spans="1:8" x14ac:dyDescent="0.3">
      <c r="A3" s="10" t="str">
        <f>Décomptes!A3</f>
        <v>Gobelets globuleux (type 1)</v>
      </c>
      <c r="B3" s="36">
        <f>(Décomptes!B3/Décomptes!B$26)*100</f>
        <v>36.574074074074076</v>
      </c>
      <c r="C3" s="37">
        <f>(Décomptes!C3/Décomptes!C$26)*100</f>
        <v>6.8138195777351251</v>
      </c>
      <c r="D3" s="37">
        <f>(Décomptes!D3/Décomptes!D$26)*100</f>
        <v>0</v>
      </c>
      <c r="E3" s="38">
        <f>(Décomptes!E3/Décomptes!E$26)*100</f>
        <v>0</v>
      </c>
      <c r="F3" s="38">
        <f>(Décomptes!F3/Décomptes!F$26)*100</f>
        <v>0</v>
      </c>
      <c r="G3" s="38">
        <f>(Décomptes!G3/Décomptes!G$26)*100</f>
        <v>0</v>
      </c>
      <c r="H3" s="39">
        <f>(Décomptes!H3/Décomptes!H$26)*100</f>
        <v>0</v>
      </c>
    </row>
    <row r="4" spans="1:8" x14ac:dyDescent="0.3">
      <c r="A4" s="7" t="str">
        <f>Décomptes!A4</f>
        <v>Ecuelles en calotte (variante 5f)</v>
      </c>
      <c r="B4" s="21">
        <f>(Décomptes!B4/Décomptes!B$26)*100</f>
        <v>17.708333333333336</v>
      </c>
      <c r="C4" s="14">
        <f>(Décomptes!C4/Décomptes!C$26)*100</f>
        <v>2.2072936660268714</v>
      </c>
      <c r="D4" s="14">
        <f>(Décomptes!D4/Décomptes!D$26)*100</f>
        <v>0</v>
      </c>
      <c r="E4" s="14">
        <f>(Décomptes!E4/Décomptes!E$26)*100</f>
        <v>0</v>
      </c>
      <c r="F4" s="14">
        <f>(Décomptes!F4/Décomptes!F$26)*100</f>
        <v>0</v>
      </c>
      <c r="G4" s="14">
        <f>(Décomptes!G4/Décomptes!G$26)*100</f>
        <v>0</v>
      </c>
      <c r="H4" s="22">
        <f>(Décomptes!H4/Décomptes!H$26)*100</f>
        <v>0</v>
      </c>
    </row>
    <row r="5" spans="1:8" x14ac:dyDescent="0.3">
      <c r="A5" s="7" t="str">
        <f>Décomptes!A5</f>
        <v>Gobelets biconiques (variante 2a)</v>
      </c>
      <c r="B5" s="23">
        <f>(Décomptes!B5/Décomptes!B$26)*100</f>
        <v>11.458333333333332</v>
      </c>
      <c r="C5" s="15">
        <f>(Décomptes!C5/Décomptes!C$26)*100</f>
        <v>0.76775431861804222</v>
      </c>
      <c r="D5" s="15">
        <f>(Décomptes!D5/Décomptes!D$26)*100</f>
        <v>0</v>
      </c>
      <c r="E5" s="15">
        <f>(Décomptes!E5/Décomptes!E$26)*100</f>
        <v>0</v>
      </c>
      <c r="F5" s="15">
        <f>(Décomptes!F5/Décomptes!F$26)*100</f>
        <v>0</v>
      </c>
      <c r="G5" s="15">
        <f>(Décomptes!G5/Décomptes!G$26)*100</f>
        <v>0</v>
      </c>
      <c r="H5" s="24">
        <f>(Décomptes!H5/Décomptes!H$26)*100</f>
        <v>0</v>
      </c>
    </row>
    <row r="6" spans="1:8" x14ac:dyDescent="0.3">
      <c r="A6" s="7" t="str">
        <f>Décomptes!A6</f>
        <v>Gobelets biconiques (variante 2b)</v>
      </c>
      <c r="B6" s="25">
        <f>(Décomptes!B6/Décomptes!B$26)*100</f>
        <v>1.3888888888888888</v>
      </c>
      <c r="C6" s="14">
        <f>(Décomptes!C6/Décomptes!C$26)*100</f>
        <v>12.859884836852206</v>
      </c>
      <c r="D6" s="14">
        <f>(Décomptes!D6/Décomptes!D$26)*100</f>
        <v>0.61475409836065575</v>
      </c>
      <c r="E6" s="14">
        <f>(Décomptes!E6/Décomptes!E$26)*100</f>
        <v>8.7757788503729714E-2</v>
      </c>
      <c r="F6" s="14">
        <f>(Décomptes!F6/Décomptes!F$26)*100</f>
        <v>0</v>
      </c>
      <c r="G6" s="14">
        <f>(Décomptes!G6/Décomptes!G$26)*100</f>
        <v>0</v>
      </c>
      <c r="H6" s="22">
        <f>(Décomptes!H6/Décomptes!H$26)*100</f>
        <v>0</v>
      </c>
    </row>
    <row r="7" spans="1:8" s="1" customFormat="1" x14ac:dyDescent="0.3">
      <c r="A7" s="7" t="str">
        <f>Décomptes!A7</f>
        <v>Ecuelles à profil segmenté (variantes 5a, 5d)</v>
      </c>
      <c r="B7" s="25">
        <f>(Décomptes!B7/Décomptes!B$26)*100</f>
        <v>5.0925925925925926</v>
      </c>
      <c r="C7" s="14">
        <f>(Décomptes!C7/Décomptes!C$26)*100</f>
        <v>27.927063339731284</v>
      </c>
      <c r="D7" s="14">
        <f>(Décomptes!D7/Décomptes!D$26)*100</f>
        <v>0.51229508196721307</v>
      </c>
      <c r="E7" s="14">
        <f>(Décomptes!E7/Décomptes!E$26)*100</f>
        <v>0.39491004826678366</v>
      </c>
      <c r="F7" s="14">
        <f>(Décomptes!F7/Décomptes!F$26)*100</f>
        <v>0</v>
      </c>
      <c r="G7" s="14">
        <f>(Décomptes!G7/Décomptes!G$26)*100</f>
        <v>0</v>
      </c>
      <c r="H7" s="22">
        <f>(Décomptes!H7/Décomptes!H$26)*100</f>
        <v>0</v>
      </c>
    </row>
    <row r="8" spans="1:8" x14ac:dyDescent="0.3">
      <c r="A8" s="7" t="str">
        <f>Décomptes!A8</f>
        <v>Vases à col évasé (variante 4f)</v>
      </c>
      <c r="B8" s="25">
        <f>(Décomptes!B8/Décomptes!B$26)*100</f>
        <v>10.87962962962963</v>
      </c>
      <c r="C8" s="14">
        <f>(Décomptes!C8/Décomptes!C$26)*100</f>
        <v>6.525911708253358</v>
      </c>
      <c r="D8" s="14">
        <f>(Décomptes!D8/Décomptes!D$26)*100</f>
        <v>2.2540983606557377</v>
      </c>
      <c r="E8" s="14">
        <f>(Décomptes!E8/Décomptes!E$26)*100</f>
        <v>4.0368582711715666</v>
      </c>
      <c r="F8" s="16">
        <f>(Décomptes!F8/Décomptes!F$26)*100</f>
        <v>4.7520661157024797</v>
      </c>
      <c r="G8" s="14">
        <f>(Décomptes!G8/Décomptes!G$26)*100</f>
        <v>2.1226415094339623</v>
      </c>
      <c r="H8" s="22">
        <f>(Décomptes!H8/Décomptes!H$26)*100</f>
        <v>0</v>
      </c>
    </row>
    <row r="9" spans="1:8" x14ac:dyDescent="0.3">
      <c r="A9" s="7" t="str">
        <f>Décomptes!A9</f>
        <v>Gobelets à proto-épaulement (variante 3a)</v>
      </c>
      <c r="B9" s="25">
        <f>(Décomptes!B9/Décomptes!B$26)*100</f>
        <v>0</v>
      </c>
      <c r="C9" s="14">
        <f>(Décomptes!C9/Décomptes!C$26)*100</f>
        <v>7.1017274472168905</v>
      </c>
      <c r="D9" s="14">
        <f>(Décomptes!D9/Décomptes!D$26)*100</f>
        <v>0.10245901639344263</v>
      </c>
      <c r="E9" s="14">
        <f>(Décomptes!E9/Décomptes!E$26)*100</f>
        <v>0</v>
      </c>
      <c r="F9" s="14">
        <f>(Décomptes!F9/Décomptes!F$26)*100</f>
        <v>0</v>
      </c>
      <c r="G9" s="14">
        <f>(Décomptes!G9/Décomptes!G$26)*100</f>
        <v>0</v>
      </c>
      <c r="H9" s="22">
        <f>(Décomptes!H9/Décomptes!H$26)*100</f>
        <v>0</v>
      </c>
    </row>
    <row r="10" spans="1:8" x14ac:dyDescent="0.3">
      <c r="A10" s="12" t="str">
        <f>Décomptes!A10</f>
        <v>Gobelets à épaulement (variantes 4b, 4c, 4d et 4bcd)</v>
      </c>
      <c r="B10" s="26">
        <f>(Décomptes!B10/Décomptes!B$26)*100</f>
        <v>0.11574074074074073</v>
      </c>
      <c r="C10" s="16">
        <f>(Décomptes!C10/Décomptes!C$26)*100</f>
        <v>1.1516314779270633</v>
      </c>
      <c r="D10" s="16">
        <f>(Décomptes!D10/Décomptes!D$26)*100</f>
        <v>18.442622950819672</v>
      </c>
      <c r="E10" s="16">
        <f>(Décomptes!E10/Décomptes!E$26)*100</f>
        <v>11.935059236507239</v>
      </c>
      <c r="F10" s="16">
        <f>(Décomptes!F10/Décomptes!F$26)*100</f>
        <v>0.41322314049586778</v>
      </c>
      <c r="G10" s="16">
        <f>(Décomptes!G10/Décomptes!G$26)*100</f>
        <v>1.6509433962264151</v>
      </c>
      <c r="H10" s="22">
        <f>(Décomptes!H10/Décomptes!H$26)*100</f>
        <v>0</v>
      </c>
    </row>
    <row r="11" spans="1:8" x14ac:dyDescent="0.3">
      <c r="A11" s="7" t="str">
        <f>Décomptes!A11</f>
        <v>Ecuelles à profil segmenté (variante 5e)</v>
      </c>
      <c r="B11" s="26">
        <f>(Décomptes!B11/Décomptes!B$26)*100</f>
        <v>0</v>
      </c>
      <c r="C11" s="14">
        <f>(Décomptes!C11/Décomptes!C$26)*100</f>
        <v>0.95969289827255266</v>
      </c>
      <c r="D11" s="16">
        <f>(Décomptes!D11/Décomptes!D$26)*100</f>
        <v>1.9467213114754098</v>
      </c>
      <c r="E11" s="16">
        <f>(Décomptes!E11/Décomptes!E$26)*100</f>
        <v>3.4225537516454589</v>
      </c>
      <c r="F11" s="16">
        <f>(Décomptes!F11/Décomptes!F$26)*100</f>
        <v>2.8925619834710745</v>
      </c>
      <c r="G11" s="14">
        <f>(Décomptes!G11/Décomptes!G$26)*100</f>
        <v>1.8867924528301887</v>
      </c>
      <c r="H11" s="22">
        <f>(Décomptes!H11/Décomptes!H$26)*100</f>
        <v>0</v>
      </c>
    </row>
    <row r="12" spans="1:8" x14ac:dyDescent="0.3">
      <c r="A12" s="8" t="str">
        <f>Décomptes!A12</f>
        <v>Gobelets à épaulement (variante 4b)</v>
      </c>
      <c r="B12" s="26">
        <f>(Décomptes!B12/Décomptes!B$26)*100</f>
        <v>0</v>
      </c>
      <c r="C12" s="14">
        <f>(Décomptes!C12/Décomptes!C$26)*100</f>
        <v>1.1516314779270633</v>
      </c>
      <c r="D12" s="14">
        <f>(Décomptes!D12/Décomptes!D$26)*100</f>
        <v>7.735655737704918</v>
      </c>
      <c r="E12" s="14">
        <f>(Décomptes!E12/Décomptes!E$26)*100</f>
        <v>4.8266783677051341</v>
      </c>
      <c r="F12" s="14">
        <f>(Décomptes!F12/Décomptes!F$26)*100</f>
        <v>0</v>
      </c>
      <c r="G12" s="14">
        <f>(Décomptes!G12/Décomptes!G$26)*100</f>
        <v>0</v>
      </c>
      <c r="H12" s="22">
        <f>(Décomptes!H12/Décomptes!H$26)*100</f>
        <v>0</v>
      </c>
    </row>
    <row r="13" spans="1:8" s="1" customFormat="1" x14ac:dyDescent="0.3">
      <c r="A13" s="7" t="str">
        <f>Décomptes!A13</f>
        <v>Gobelet à épaulement à col segmenté (variante 4e)</v>
      </c>
      <c r="B13" s="26">
        <f>(Décomptes!B13/Décomptes!B$26)*100</f>
        <v>0</v>
      </c>
      <c r="C13" s="14">
        <f>(Décomptes!C13/Décomptes!C$26)*100</f>
        <v>9.5969289827255277E-2</v>
      </c>
      <c r="D13" s="14">
        <f>(Décomptes!D13/Décomptes!D$26)*100</f>
        <v>0.35860655737704916</v>
      </c>
      <c r="E13" s="14">
        <f>(Décomptes!E13/Décomptes!E$26)*100</f>
        <v>0.43878894251864858</v>
      </c>
      <c r="F13" s="14">
        <f>(Décomptes!F13/Décomptes!F$26)*100</f>
        <v>0</v>
      </c>
      <c r="G13" s="14">
        <f>(Décomptes!G13/Décomptes!G$26)*100</f>
        <v>0</v>
      </c>
      <c r="H13" s="22">
        <f>(Décomptes!H13/Décomptes!H$26)*100</f>
        <v>0</v>
      </c>
    </row>
    <row r="14" spans="1:8" x14ac:dyDescent="0.3">
      <c r="A14" s="7" t="str">
        <f>Décomptes!A14</f>
        <v>Ecuelles en "chapeau de cardinal" (variante 6b)</v>
      </c>
      <c r="B14" s="26">
        <f>(Décomptes!B14/Décomptes!B$26)*100</f>
        <v>0</v>
      </c>
      <c r="C14" s="14">
        <f>(Décomptes!C14/Décomptes!C$26)*100</f>
        <v>0</v>
      </c>
      <c r="D14" s="14">
        <f>(Décomptes!D14/Décomptes!D$26)*100</f>
        <v>0.20491803278688525</v>
      </c>
      <c r="E14" s="14">
        <f>(Décomptes!E14/Décomptes!E$26)*100</f>
        <v>8.7757788503729714E-2</v>
      </c>
      <c r="F14" s="14">
        <f>(Décomptes!F14/Décomptes!F$26)*100</f>
        <v>0</v>
      </c>
      <c r="G14" s="14">
        <f>(Décomptes!G14/Décomptes!G$26)*100</f>
        <v>0</v>
      </c>
      <c r="H14" s="22">
        <f>(Décomptes!H14/Décomptes!H$26)*100</f>
        <v>0</v>
      </c>
    </row>
    <row r="15" spans="1:8" x14ac:dyDescent="0.3">
      <c r="A15" s="7" t="str">
        <f>Décomptes!A15</f>
        <v>Vases à col vertical (variante 4a)</v>
      </c>
      <c r="B15" s="27">
        <f>(Décomptes!B15/Décomptes!B$26)*100</f>
        <v>2.5462962962962963</v>
      </c>
      <c r="C15" s="15">
        <f>(Décomptes!C15/Décomptes!C$26)*100</f>
        <v>3.3589251439539352</v>
      </c>
      <c r="D15" s="15">
        <f>(Décomptes!D15/Décomptes!D$26)*100</f>
        <v>5.3278688524590159</v>
      </c>
      <c r="E15" s="15">
        <f>(Décomptes!E15/Décomptes!E$26)*100</f>
        <v>7.50329091706889</v>
      </c>
      <c r="F15" s="15">
        <f>(Décomptes!F15/Décomptes!F$26)*100</f>
        <v>0</v>
      </c>
      <c r="G15" s="15">
        <f>(Décomptes!G15/Décomptes!G$26)*100</f>
        <v>0.35377358490566041</v>
      </c>
      <c r="H15" s="24">
        <f>(Décomptes!H15/Décomptes!H$26)*100</f>
        <v>0</v>
      </c>
    </row>
    <row r="16" spans="1:8" s="1" customFormat="1" x14ac:dyDescent="0.3">
      <c r="A16" s="7" t="str">
        <f>Décomptes!A16</f>
        <v>Ecuelles (variante 6a)</v>
      </c>
      <c r="B16" s="28">
        <f>(Décomptes!B16/Décomptes!B$26)*100</f>
        <v>5.5555555555555554</v>
      </c>
      <c r="C16" s="16">
        <f>(Décomptes!C16/Décomptes!C$26)*100</f>
        <v>14.107485604606525</v>
      </c>
      <c r="D16" s="16">
        <f>(Décomptes!D16/Décomptes!D$26)*100</f>
        <v>45.645491803278688</v>
      </c>
      <c r="E16" s="16">
        <f>(Décomptes!E16/Décomptes!E$26)*100</f>
        <v>34.181658622202718</v>
      </c>
      <c r="F16" s="16">
        <f>(Décomptes!F16/Décomptes!F$26)*100</f>
        <v>37.809917355371901</v>
      </c>
      <c r="G16" s="16">
        <f>(Décomptes!G16/Décomptes!G$26)*100</f>
        <v>25.943396226415093</v>
      </c>
      <c r="H16" s="29">
        <f>(Décomptes!H16/Décomptes!H$26)*100</f>
        <v>14.117647058823529</v>
      </c>
    </row>
    <row r="17" spans="1:8" x14ac:dyDescent="0.3">
      <c r="A17" s="7" t="str">
        <f>Décomptes!A17</f>
        <v>Bols et tasses (type 7)</v>
      </c>
      <c r="B17" s="28">
        <f>(Décomptes!B17/Décomptes!B$26)*100</f>
        <v>2.083333333333333</v>
      </c>
      <c r="C17" s="16">
        <f>(Décomptes!C17/Décomptes!C$26)*100</f>
        <v>7.2936660268714011</v>
      </c>
      <c r="D17" s="16">
        <f>(Décomptes!D17/Décomptes!D$26)*100</f>
        <v>16.08606557377049</v>
      </c>
      <c r="E17" s="16">
        <f>(Décomptes!E17/Décomptes!E$26)*100</f>
        <v>17.946467749012726</v>
      </c>
      <c r="F17" s="16">
        <f>(Décomptes!F17/Décomptes!F$26)*100</f>
        <v>12.190082644628099</v>
      </c>
      <c r="G17" s="16">
        <f>(Décomptes!G17/Décomptes!G$26)*100</f>
        <v>9.316037735849056</v>
      </c>
      <c r="H17" s="29">
        <f>(Décomptes!H17/Décomptes!H$26)*100</f>
        <v>7.0588235294117645</v>
      </c>
    </row>
    <row r="18" spans="1:8" x14ac:dyDescent="0.3">
      <c r="A18" s="7" t="str">
        <f>Décomptes!A18</f>
        <v>Gobelets (variante 4g)</v>
      </c>
      <c r="B18" s="28">
        <f>(Décomptes!B18/Décomptes!B$26)*100</f>
        <v>0</v>
      </c>
      <c r="C18" s="16">
        <f>(Décomptes!C18/Décomptes!C$26)*100</f>
        <v>0</v>
      </c>
      <c r="D18" s="16">
        <f>(Décomptes!D18/Décomptes!D$26)*100</f>
        <v>0</v>
      </c>
      <c r="E18" s="16">
        <f>(Décomptes!E18/Décomptes!E$26)*100</f>
        <v>1.4480035103115403</v>
      </c>
      <c r="F18" s="16">
        <f>(Décomptes!F18/Décomptes!F$26)*100</f>
        <v>0.82644628099173556</v>
      </c>
      <c r="G18" s="16">
        <f>(Décomptes!G18/Décomptes!G$26)*100</f>
        <v>2.0047169811320753</v>
      </c>
      <c r="H18" s="29">
        <f>(Décomptes!H18/Décomptes!H$26)*100</f>
        <v>0</v>
      </c>
    </row>
    <row r="19" spans="1:8" x14ac:dyDescent="0.3">
      <c r="A19" s="8" t="str">
        <f>Décomptes!A19</f>
        <v>Gobelets à épaulement à col concave (variante 4d)</v>
      </c>
      <c r="B19" s="27">
        <f>(Décomptes!B19/Décomptes!B$26)*100</f>
        <v>0</v>
      </c>
      <c r="C19" s="15">
        <f>(Décomptes!C19/Décomptes!C$26)*100</f>
        <v>0</v>
      </c>
      <c r="D19" s="16">
        <f>(Décomptes!D19/Décomptes!D$26)*100</f>
        <v>1.9467213114754098</v>
      </c>
      <c r="E19" s="15">
        <f>(Décomptes!E19/Décomptes!E$26)*100</f>
        <v>3.1154014918824044</v>
      </c>
      <c r="F19" s="15">
        <f>(Décomptes!F19/Décomptes!F$26)*100</f>
        <v>0.41322314049586778</v>
      </c>
      <c r="G19" s="15">
        <f>(Décomptes!G19/Décomptes!G$26)*100</f>
        <v>1.179245283018868</v>
      </c>
      <c r="H19" s="24">
        <f>(Décomptes!H19/Décomptes!H$26)*100</f>
        <v>0</v>
      </c>
    </row>
    <row r="20" spans="1:8" s="1" customFormat="1" x14ac:dyDescent="0.3">
      <c r="A20" s="7" t="str">
        <f>Décomptes!A20</f>
        <v>Gobelets à épaulement peu marqué (variante 3b)</v>
      </c>
      <c r="B20" s="26">
        <f>(Décomptes!B20/Décomptes!B$26)*100</f>
        <v>0</v>
      </c>
      <c r="C20" s="14">
        <f>(Décomptes!C20/Décomptes!C$26)*100</f>
        <v>0</v>
      </c>
      <c r="D20" s="14">
        <f>(Décomptes!D20/Décomptes!D$26)*100</f>
        <v>0</v>
      </c>
      <c r="E20" s="14">
        <f>(Décomptes!E20/Décomptes!E$26)*100</f>
        <v>8.7757788503729714E-2</v>
      </c>
      <c r="F20" s="16">
        <f>(Décomptes!F20/Décomptes!F$26)*100</f>
        <v>2.2727272727272729</v>
      </c>
      <c r="G20" s="14">
        <f>(Décomptes!G20/Décomptes!G$26)*100</f>
        <v>0.82547169811320753</v>
      </c>
      <c r="H20" s="22">
        <f>(Décomptes!H20/Décomptes!H$26)*100</f>
        <v>0</v>
      </c>
    </row>
    <row r="21" spans="1:8" x14ac:dyDescent="0.3">
      <c r="A21" s="7" t="str">
        <f>Décomptes!A21</f>
        <v>Jattes à encoches (variante 8b)</v>
      </c>
      <c r="B21" s="27">
        <f>(Décomptes!B21/Décomptes!B$26)*100</f>
        <v>0</v>
      </c>
      <c r="C21" s="15">
        <f>(Décomptes!C21/Décomptes!C$26)*100</f>
        <v>0</v>
      </c>
      <c r="D21" s="15">
        <f>(Décomptes!D21/Décomptes!D$26)*100</f>
        <v>0.10245901639344263</v>
      </c>
      <c r="E21" s="15">
        <f>(Décomptes!E21/Décomptes!E$26)*100</f>
        <v>0.78982009653356733</v>
      </c>
      <c r="F21" s="16">
        <f>(Décomptes!F21/Décomptes!F$26)*100</f>
        <v>2.8925619834710745</v>
      </c>
      <c r="G21" s="15">
        <f>(Décomptes!G21/Décomptes!G$26)*100</f>
        <v>2.358490566037736</v>
      </c>
      <c r="H21" s="24">
        <f>(Décomptes!H21/Décomptes!H$26)*100</f>
        <v>2.3529411764705883</v>
      </c>
    </row>
    <row r="22" spans="1:8" s="1" customFormat="1" x14ac:dyDescent="0.3">
      <c r="A22" s="7" t="str">
        <f>Décomptes!A22</f>
        <v>Jattes (variante 8a sans rebord)</v>
      </c>
      <c r="B22" s="30">
        <f>(Décomptes!B22/Décomptes!B$26)*100</f>
        <v>0</v>
      </c>
      <c r="C22" s="17">
        <f>(Décomptes!C22/Décomptes!C$26)*100</f>
        <v>0</v>
      </c>
      <c r="D22" s="17">
        <f>(Décomptes!D22/Décomptes!D$26)*100</f>
        <v>0.81967213114754101</v>
      </c>
      <c r="E22" s="17">
        <f>(Décomptes!E22/Décomptes!E$26)*100</f>
        <v>7.5910487055726197</v>
      </c>
      <c r="F22" s="17">
        <f>(Décomptes!F22/Décomptes!F$26)*100</f>
        <v>16.528925619834713</v>
      </c>
      <c r="G22" s="17">
        <f>(Décomptes!G22/Décomptes!G$26)*100</f>
        <v>24.64622641509434</v>
      </c>
      <c r="H22" s="65">
        <f>(Décomptes!H22/Décomptes!H$26)*100</f>
        <v>22.352941176470591</v>
      </c>
    </row>
    <row r="23" spans="1:8" s="13" customFormat="1" x14ac:dyDescent="0.3">
      <c r="A23" s="7" t="str">
        <f>Décomptes!A23</f>
        <v>Vases en bulbe d'oignon (variante 9a)</v>
      </c>
      <c r="B23" s="25">
        <f>(Décomptes!B23/Décomptes!B$26)*100</f>
        <v>0</v>
      </c>
      <c r="C23" s="18">
        <f>(Décomptes!C23/Décomptes!C$26)*100</f>
        <v>0</v>
      </c>
      <c r="D23" s="18">
        <f>(Décomptes!D23/Décomptes!D$26)*100</f>
        <v>0</v>
      </c>
      <c r="E23" s="18">
        <f>(Décomptes!E23/Décomptes!E$26)*100</f>
        <v>0.39491004826678366</v>
      </c>
      <c r="F23" s="18">
        <f>(Décomptes!F23/Décomptes!F$26)*100</f>
        <v>3.9256198347107438</v>
      </c>
      <c r="G23" s="18">
        <f>(Décomptes!G23/Décomptes!G$26)*100</f>
        <v>7.665094339622641</v>
      </c>
      <c r="H23" s="31">
        <f>(Décomptes!H23/Décomptes!H$26)*100</f>
        <v>29.411764705882355</v>
      </c>
    </row>
    <row r="24" spans="1:8" x14ac:dyDescent="0.3">
      <c r="A24" s="9" t="str">
        <f>Décomptes!A24</f>
        <v>Jattes (variante 8aR avec rebord)</v>
      </c>
      <c r="B24" s="25">
        <f>(Décomptes!B24/Décomptes!B$26)*100</f>
        <v>0</v>
      </c>
      <c r="C24" s="18">
        <f>(Décomptes!C24/Décomptes!C$26)*100</f>
        <v>0</v>
      </c>
      <c r="D24" s="18">
        <f>(Décomptes!D24/Décomptes!D$26)*100</f>
        <v>0</v>
      </c>
      <c r="E24" s="18">
        <f>(Décomptes!E24/Décomptes!E$26)*100</f>
        <v>0</v>
      </c>
      <c r="F24" s="18">
        <f>(Décomptes!F24/Décomptes!F$26)*100</f>
        <v>0</v>
      </c>
      <c r="G24" s="18">
        <f>(Décomptes!G24/Décomptes!G$26)*100</f>
        <v>2.2405660377358489</v>
      </c>
      <c r="H24" s="31">
        <f>(Décomptes!H24/Décomptes!H$26)*100</f>
        <v>15.294117647058824</v>
      </c>
    </row>
    <row r="25" spans="1:8" ht="15" thickBot="1" x14ac:dyDescent="0.35">
      <c r="A25" s="7" t="str">
        <f>Décomptes!A25</f>
        <v>Autres</v>
      </c>
      <c r="B25" s="35">
        <f>(Décomptes!B25/Décomptes!B$26)*100</f>
        <v>6.5972222222222223</v>
      </c>
      <c r="C25" s="33">
        <f>(Décomptes!C25/Décomptes!C$26)*100</f>
        <v>8.8291746641074855</v>
      </c>
      <c r="D25" s="33">
        <f>(Décomptes!D25/Décomptes!D$26)*100</f>
        <v>7.581967213114754</v>
      </c>
      <c r="E25" s="33">
        <f>(Décomptes!E25/Décomptes!E$26)*100</f>
        <v>9.6533567354102683</v>
      </c>
      <c r="F25" s="33">
        <f>(Décomptes!F25/Décomptes!F$26)*100</f>
        <v>15.495867768595042</v>
      </c>
      <c r="G25" s="33">
        <f>(Décomptes!G25/Décomptes!G$26)*100</f>
        <v>18.985849056603772</v>
      </c>
      <c r="H25" s="34">
        <f>(Décomptes!H25/Décomptes!H$26)*100</f>
        <v>9.4117647058823533</v>
      </c>
    </row>
    <row r="26" spans="1:8" ht="15" thickBot="1" x14ac:dyDescent="0.35">
      <c r="A26" s="64" t="s">
        <v>18</v>
      </c>
      <c r="B26" s="32">
        <f>SUM(B3:B25)-B12-B19</f>
        <v>100.00000000000001</v>
      </c>
      <c r="C26" s="40">
        <f t="shared" ref="C26:H26" si="0">SUM(C3:C25)-C12-C19</f>
        <v>100</v>
      </c>
      <c r="D26" s="40">
        <f t="shared" si="0"/>
        <v>99.999999999999986</v>
      </c>
      <c r="E26" s="40">
        <f t="shared" si="0"/>
        <v>99.999999999999986</v>
      </c>
      <c r="F26" s="40">
        <f t="shared" si="0"/>
        <v>100</v>
      </c>
      <c r="G26" s="40">
        <f t="shared" si="0"/>
        <v>99.999999999999986</v>
      </c>
      <c r="H26" s="41">
        <f t="shared" si="0"/>
        <v>100</v>
      </c>
    </row>
    <row r="27" spans="1:8" s="1" customFormat="1" x14ac:dyDescent="0.3"/>
  </sheetData>
  <mergeCells count="1">
    <mergeCell ref="B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Décomptes</vt:lpstr>
      <vt:lpstr>Pourcentages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2022-12-19T11:09:50Z</cp:lastPrinted>
  <dcterms:created xsi:type="dcterms:W3CDTF">2019-03-12T12:20:48Z</dcterms:created>
  <dcterms:modified xsi:type="dcterms:W3CDTF">2025-03-07T13:14:15Z</dcterms:modified>
</cp:coreProperties>
</file>